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autoCompressPictures="0"/>
  <mc:AlternateContent xmlns:mc="http://schemas.openxmlformats.org/markup-compatibility/2006">
    <mc:Choice Requires="x15">
      <x15ac:absPath xmlns:x15ac="http://schemas.microsoft.com/office/spreadsheetml/2010/11/ac" url="K:\!Projektek\MS-B008 Hírlevél, marketing\Ügyfél rendezvények és levelek 2024\health analytics\"/>
    </mc:Choice>
  </mc:AlternateContent>
  <xr:revisionPtr revIDLastSave="0" documentId="8_{ED14AC86-52EE-4BDA-9E26-7359607CA960}" xr6:coauthVersionLast="47" xr6:coauthVersionMax="47" xr10:uidLastSave="{00000000-0000-0000-0000-000000000000}"/>
  <workbookProtection lockStructure="1"/>
  <bookViews>
    <workbookView xWindow="-108" yWindow="-108" windowWidth="30936" windowHeight="16776" tabRatio="500" xr2:uid="{00000000-000D-0000-FFFF-FFFF00000000}"/>
  </bookViews>
  <sheets>
    <sheet name="Kalkuláto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1" i="2" l="1"/>
  <c r="J29" i="2"/>
  <c r="J23" i="2"/>
  <c r="J24" i="2"/>
  <c r="H22" i="2"/>
  <c r="I22" i="2" s="1"/>
  <c r="J22" i="2" s="1"/>
  <c r="G37" i="2"/>
  <c r="G38" i="2"/>
  <c r="G39" i="2"/>
  <c r="G36" i="2"/>
  <c r="G30" i="2"/>
  <c r="G31" i="2"/>
  <c r="G32" i="2"/>
  <c r="G29" i="2"/>
  <c r="H37" i="2"/>
  <c r="I37" i="2" s="1"/>
  <c r="J37" i="2" s="1"/>
  <c r="H38" i="2"/>
  <c r="I38" i="2" s="1"/>
  <c r="J38" i="2" s="1"/>
  <c r="H39" i="2"/>
  <c r="I39" i="2" s="1"/>
  <c r="J39" i="2" s="1"/>
  <c r="H36" i="2"/>
  <c r="I36" i="2" s="1"/>
  <c r="J36" i="2" s="1"/>
  <c r="H30" i="2"/>
  <c r="I30" i="2" s="1"/>
  <c r="J30" i="2" s="1"/>
  <c r="H31" i="2"/>
  <c r="I31" i="2" s="1"/>
  <c r="H32" i="2"/>
  <c r="H29" i="2"/>
  <c r="I29" i="2" s="1"/>
  <c r="I17" i="2"/>
  <c r="D20" i="2" s="1"/>
  <c r="B25" i="2"/>
  <c r="B26" i="2"/>
  <c r="B27" i="2"/>
  <c r="B24" i="2"/>
  <c r="G23" i="2"/>
  <c r="G24" i="2"/>
  <c r="G25" i="2"/>
  <c r="G22" i="2"/>
  <c r="E12" i="2"/>
  <c r="D12" i="2"/>
  <c r="C12" i="2"/>
  <c r="G14" i="2" s="1"/>
  <c r="H23" i="2"/>
  <c r="I23" i="2" s="1"/>
  <c r="H24" i="2"/>
  <c r="I24" i="2" s="1"/>
  <c r="H25" i="2"/>
  <c r="I25" i="2" s="1"/>
  <c r="J25" i="2" s="1"/>
  <c r="C28" i="2"/>
  <c r="J26" i="2" l="1" a="1"/>
  <c r="J26" i="2" s="1"/>
  <c r="J40" i="2" a="1"/>
  <c r="J40" i="2" s="1"/>
  <c r="H33" i="2"/>
  <c r="I32" i="2"/>
  <c r="J32" i="2" s="1"/>
  <c r="J33" i="2" s="1" a="1"/>
  <c r="J33" i="2" s="1"/>
  <c r="H40" i="2"/>
  <c r="I26" i="2"/>
  <c r="H26" i="2"/>
  <c r="I40" i="2" l="1"/>
  <c r="I33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<sst xmlns="http://schemas.openxmlformats.org/spreadsheetml/2006/main" count="52" uniqueCount="44">
  <si>
    <t>Összesen</t>
  </si>
  <si>
    <t>A*</t>
  </si>
  <si>
    <t>B*</t>
  </si>
  <si>
    <t>C*</t>
  </si>
  <si>
    <t>*A orvosok két hetente látogatandóak</t>
  </si>
  <si>
    <t>*B orvosok havonta látogatandóak</t>
  </si>
  <si>
    <t>*C orvosok két havonta látogatandóak</t>
  </si>
  <si>
    <t>Célcsoport 1**</t>
  </si>
  <si>
    <t>Célcsoport 2 **</t>
  </si>
  <si>
    <t>Célcsoport 3**</t>
  </si>
  <si>
    <t>Célcsoport 4**</t>
  </si>
  <si>
    <t>Látogatásszám éves szinten</t>
  </si>
  <si>
    <t>Napokszáma 2025</t>
  </si>
  <si>
    <t>Ünnepnapok</t>
  </si>
  <si>
    <t>Szabadság</t>
  </si>
  <si>
    <t>Tréning napok</t>
  </si>
  <si>
    <t>Ciklus indítók</t>
  </si>
  <si>
    <t>Adminisztráció</t>
  </si>
  <si>
    <t>Hétvégi napok</t>
  </si>
  <si>
    <t>Napi látogatásszám elvárás</t>
  </si>
  <si>
    <t>Látogatói kalkulátor</t>
  </si>
  <si>
    <t>lehet soronként más</t>
  </si>
  <si>
    <t>Univerzum A* target %</t>
  </si>
  <si>
    <t>Látogatásszám kapacitás/fő/év***</t>
  </si>
  <si>
    <t>**A látogatni kívánt szakterülettel és munkahellyel rendelkező orvosok</t>
  </si>
  <si>
    <t>Univerzum B* target %</t>
  </si>
  <si>
    <t>Univerzum C* target %</t>
  </si>
  <si>
    <t>A' célcsoport szám országosan</t>
  </si>
  <si>
    <t>B' célcsoport szám országosan</t>
  </si>
  <si>
    <t>C' célcsoport szám országosan</t>
  </si>
  <si>
    <t>Célcsoport univerzum</t>
  </si>
  <si>
    <t>Összes látogatással töltött  munkanap</t>
  </si>
  <si>
    <t>Látogatás terv célcsoport alapján (látogató havi)</t>
  </si>
  <si>
    <t>A' célcsoport látogatás szám</t>
  </si>
  <si>
    <t>A' célcsoport látogató szám***</t>
  </si>
  <si>
    <t>B' célcsoport látogatás szám</t>
  </si>
  <si>
    <t>B' célcsoport látogató szám***</t>
  </si>
  <si>
    <t>C' célcsoport látogatás szám</t>
  </si>
  <si>
    <t>C' célcsoport látogató szám***</t>
  </si>
  <si>
    <r>
      <t>Célcsoport tervszám</t>
    </r>
    <r>
      <rPr>
        <b/>
        <u/>
        <sz val="10"/>
        <color rgb="FF000000"/>
        <rFont val="Century Gothic"/>
        <family val="2"/>
        <charset val="238"/>
      </rPr>
      <t xml:space="preserve"> látogatonként</t>
    </r>
  </si>
  <si>
    <t>Látogatás gyakoriság/év 
A* orvosok</t>
  </si>
  <si>
    <t>Látogatás gyakoriság/év 
B* orvosok</t>
  </si>
  <si>
    <t>Látogatás gyakoriság/év
 C* orvosok</t>
  </si>
  <si>
    <t>***A kalkulátor által kiszámolt értékek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</si>
</sst>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entury Gothic"/>
      <family val="2"/>
      <charset val="238"/>
    </font>
    <font>
      <b/>
      <sz val="10"/>
      <color rgb="FF000000"/>
      <name val="Century Gothic"/>
      <family val="2"/>
      <charset val="238"/>
    </font>
    <font>
      <b/>
      <u/>
      <sz val="10"/>
      <color rgb="FF000000"/>
      <name val="Century Gothic"/>
      <family val="2"/>
      <charset val="238"/>
    </font>
    <font>
      <sz val="10"/>
      <color rgb="FF000000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b/>
      <sz val="10"/>
      <color rgb="FFFF0000"/>
      <name val="Century Gothic"/>
      <family val="2"/>
      <charset val="238"/>
    </font>
    <font>
      <sz val="10"/>
      <color rgb="FFFF0000"/>
      <name val="Century Gothic"/>
      <family val="2"/>
      <charset val="238"/>
    </font>
    <font>
      <sz val="10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9" fontId="11" fillId="2" borderId="12" xfId="0" applyNumberFormat="1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center" wrapText="1"/>
    </xf>
    <xf numFmtId="1" fontId="12" fillId="4" borderId="7" xfId="0" applyNumberFormat="1" applyFont="1" applyFill="1" applyBorder="1" applyAlignment="1">
      <alignment horizontal="center" vertical="center" wrapText="1"/>
    </xf>
    <xf numFmtId="1" fontId="8" fillId="4" borderId="7" xfId="0" applyNumberFormat="1" applyFont="1" applyFill="1" applyBorder="1" applyAlignment="1">
      <alignment horizontal="center" vertical="center" wrapText="1"/>
    </xf>
  </cellXfs>
  <cellStyles count="10">
    <cellStyle name="Comma 2" xfId="1" xr:uid="{00000000-0005-0000-0000-000000000000}"/>
    <cellStyle name="Currency 2" xfId="2" xr:uid="{00000000-0005-0000-0000-000001000000}"/>
    <cellStyle name="Currency 3" xfId="3" xr:uid="{00000000-0005-0000-0000-000002000000}"/>
    <cellStyle name="Hivatkozás" xfId="8" builtinId="8" hidden="1"/>
    <cellStyle name="Látott hivatkozás" xfId="9" builtinId="9" hidden="1"/>
    <cellStyle name="Normál" xfId="0" builtinId="0"/>
    <cellStyle name="Normal 2" xfId="4" xr:uid="{00000000-0005-0000-0000-000006000000}"/>
    <cellStyle name="Normal 3" xfId="5" xr:uid="{00000000-0005-0000-0000-000007000000}"/>
    <cellStyle name="Percent 2" xfId="6" xr:uid="{00000000-0005-0000-0000-000008000000}"/>
    <cellStyle name="Percent 3" xfId="7" xr:uid="{00000000-0005-0000-0000-000009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91440</xdr:rowOff>
    </xdr:from>
    <xdr:to>
      <xdr:col>10</xdr:col>
      <xdr:colOff>185058</xdr:colOff>
      <xdr:row>2</xdr:row>
      <xdr:rowOff>152400</xdr:rowOff>
    </xdr:to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C04AF54D-D9F0-4D07-A585-89C45A16529B}"/>
            </a:ext>
          </a:extLst>
        </xdr:cNvPr>
        <xdr:cNvSpPr txBox="1"/>
      </xdr:nvSpPr>
      <xdr:spPr>
        <a:xfrm>
          <a:off x="2506981" y="91440"/>
          <a:ext cx="9390017" cy="3962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800" b="1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Értékesítési hálozat kalkulátor 2025 - RWE adatok alapján</a:t>
          </a:r>
          <a:endParaRPr lang="hu-HU" sz="1800" b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2</xdr:col>
      <xdr:colOff>160020</xdr:colOff>
      <xdr:row>19</xdr:row>
      <xdr:rowOff>0</xdr:rowOff>
    </xdr:from>
    <xdr:to>
      <xdr:col>2</xdr:col>
      <xdr:colOff>541020</xdr:colOff>
      <xdr:row>20</xdr:row>
      <xdr:rowOff>22860</xdr:rowOff>
    </xdr:to>
    <xdr:sp macro="" textlink="">
      <xdr:nvSpPr>
        <xdr:cNvPr id="6" name="Nyíl: jobbra mutató 5">
          <a:extLst>
            <a:ext uri="{FF2B5EF4-FFF2-40B4-BE49-F238E27FC236}">
              <a16:creationId xmlns:a16="http://schemas.microsoft.com/office/drawing/2014/main" id="{7E46E93F-0724-4E15-B76C-0A6A79FB0ABE}"/>
            </a:ext>
          </a:extLst>
        </xdr:cNvPr>
        <xdr:cNvSpPr/>
      </xdr:nvSpPr>
      <xdr:spPr>
        <a:xfrm rot="10800000">
          <a:off x="4373880" y="3413760"/>
          <a:ext cx="381000" cy="19812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266700</xdr:colOff>
      <xdr:row>24</xdr:row>
      <xdr:rowOff>0</xdr:rowOff>
    </xdr:from>
    <xdr:to>
      <xdr:col>5</xdr:col>
      <xdr:colOff>777240</xdr:colOff>
      <xdr:row>25</xdr:row>
      <xdr:rowOff>38100</xdr:rowOff>
    </xdr:to>
    <xdr:sp macro="" textlink="">
      <xdr:nvSpPr>
        <xdr:cNvPr id="7" name="Nyíl: jobbra mutató 6">
          <a:extLst>
            <a:ext uri="{FF2B5EF4-FFF2-40B4-BE49-F238E27FC236}">
              <a16:creationId xmlns:a16="http://schemas.microsoft.com/office/drawing/2014/main" id="{8C18B44E-FD2D-46F3-9B04-517C8A2D4857}"/>
            </a:ext>
          </a:extLst>
        </xdr:cNvPr>
        <xdr:cNvSpPr/>
      </xdr:nvSpPr>
      <xdr:spPr>
        <a:xfrm rot="10800000">
          <a:off x="6842760" y="5615940"/>
          <a:ext cx="510540" cy="23622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220980</xdr:colOff>
      <xdr:row>7</xdr:row>
      <xdr:rowOff>129540</xdr:rowOff>
    </xdr:from>
    <xdr:to>
      <xdr:col>5</xdr:col>
      <xdr:colOff>701040</xdr:colOff>
      <xdr:row>8</xdr:row>
      <xdr:rowOff>160020</xdr:rowOff>
    </xdr:to>
    <xdr:sp macro="" textlink="">
      <xdr:nvSpPr>
        <xdr:cNvPr id="2" name="Nyíl: jobbra mutató 1">
          <a:extLst>
            <a:ext uri="{FF2B5EF4-FFF2-40B4-BE49-F238E27FC236}">
              <a16:creationId xmlns:a16="http://schemas.microsoft.com/office/drawing/2014/main" id="{D02BF8DA-179B-453C-8347-04F8ECE6AFA0}"/>
            </a:ext>
          </a:extLst>
        </xdr:cNvPr>
        <xdr:cNvSpPr/>
      </xdr:nvSpPr>
      <xdr:spPr>
        <a:xfrm rot="10800000">
          <a:off x="6797040" y="2049780"/>
          <a:ext cx="48006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289560</xdr:colOff>
      <xdr:row>21</xdr:row>
      <xdr:rowOff>7620</xdr:rowOff>
    </xdr:from>
    <xdr:to>
      <xdr:col>5</xdr:col>
      <xdr:colOff>769620</xdr:colOff>
      <xdr:row>22</xdr:row>
      <xdr:rowOff>30480</xdr:rowOff>
    </xdr:to>
    <xdr:sp macro="" textlink="">
      <xdr:nvSpPr>
        <xdr:cNvPr id="5" name="Nyíl: jobbra mutató 4">
          <a:extLst>
            <a:ext uri="{FF2B5EF4-FFF2-40B4-BE49-F238E27FC236}">
              <a16:creationId xmlns:a16="http://schemas.microsoft.com/office/drawing/2014/main" id="{AA8FC913-7705-46AF-97CA-94EBE9402349}"/>
            </a:ext>
          </a:extLst>
        </xdr:cNvPr>
        <xdr:cNvSpPr/>
      </xdr:nvSpPr>
      <xdr:spPr>
        <a:xfrm rot="10800000">
          <a:off x="6865620" y="5036820"/>
          <a:ext cx="48006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266700</xdr:colOff>
      <xdr:row>31</xdr:row>
      <xdr:rowOff>0</xdr:rowOff>
    </xdr:from>
    <xdr:to>
      <xdr:col>5</xdr:col>
      <xdr:colOff>777240</xdr:colOff>
      <xdr:row>32</xdr:row>
      <xdr:rowOff>38100</xdr:rowOff>
    </xdr:to>
    <xdr:sp macro="" textlink="">
      <xdr:nvSpPr>
        <xdr:cNvPr id="8" name="Nyíl: jobbra mutató 7">
          <a:extLst>
            <a:ext uri="{FF2B5EF4-FFF2-40B4-BE49-F238E27FC236}">
              <a16:creationId xmlns:a16="http://schemas.microsoft.com/office/drawing/2014/main" id="{47C89F73-4C95-46F2-B374-1CC0867DD533}"/>
            </a:ext>
          </a:extLst>
        </xdr:cNvPr>
        <xdr:cNvSpPr/>
      </xdr:nvSpPr>
      <xdr:spPr>
        <a:xfrm rot="10800000">
          <a:off x="6842760" y="5615940"/>
          <a:ext cx="510540" cy="23622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289560</xdr:colOff>
      <xdr:row>28</xdr:row>
      <xdr:rowOff>7620</xdr:rowOff>
    </xdr:from>
    <xdr:to>
      <xdr:col>5</xdr:col>
      <xdr:colOff>769620</xdr:colOff>
      <xdr:row>29</xdr:row>
      <xdr:rowOff>30480</xdr:rowOff>
    </xdr:to>
    <xdr:sp macro="" textlink="">
      <xdr:nvSpPr>
        <xdr:cNvPr id="9" name="Nyíl: jobbra mutató 8">
          <a:extLst>
            <a:ext uri="{FF2B5EF4-FFF2-40B4-BE49-F238E27FC236}">
              <a16:creationId xmlns:a16="http://schemas.microsoft.com/office/drawing/2014/main" id="{08B11ED5-0CC0-4773-B1A2-5BBD2CE175AF}"/>
            </a:ext>
          </a:extLst>
        </xdr:cNvPr>
        <xdr:cNvSpPr/>
      </xdr:nvSpPr>
      <xdr:spPr>
        <a:xfrm rot="10800000">
          <a:off x="6865620" y="5036820"/>
          <a:ext cx="48006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266700</xdr:colOff>
      <xdr:row>38</xdr:row>
      <xdr:rowOff>0</xdr:rowOff>
    </xdr:from>
    <xdr:to>
      <xdr:col>5</xdr:col>
      <xdr:colOff>777240</xdr:colOff>
      <xdr:row>39</xdr:row>
      <xdr:rowOff>38100</xdr:rowOff>
    </xdr:to>
    <xdr:sp macro="" textlink="">
      <xdr:nvSpPr>
        <xdr:cNvPr id="10" name="Nyíl: jobbra mutató 9">
          <a:extLst>
            <a:ext uri="{FF2B5EF4-FFF2-40B4-BE49-F238E27FC236}">
              <a16:creationId xmlns:a16="http://schemas.microsoft.com/office/drawing/2014/main" id="{AD98FD6C-BD3E-4B97-9C88-A22F187A13AE}"/>
            </a:ext>
          </a:extLst>
        </xdr:cNvPr>
        <xdr:cNvSpPr/>
      </xdr:nvSpPr>
      <xdr:spPr>
        <a:xfrm rot="10800000">
          <a:off x="6842760" y="5615940"/>
          <a:ext cx="510540" cy="23622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5</xdr:col>
      <xdr:colOff>289560</xdr:colOff>
      <xdr:row>35</xdr:row>
      <xdr:rowOff>7620</xdr:rowOff>
    </xdr:from>
    <xdr:to>
      <xdr:col>5</xdr:col>
      <xdr:colOff>769620</xdr:colOff>
      <xdr:row>36</xdr:row>
      <xdr:rowOff>30480</xdr:rowOff>
    </xdr:to>
    <xdr:sp macro="" textlink="">
      <xdr:nvSpPr>
        <xdr:cNvPr id="11" name="Nyíl: jobbra mutató 10">
          <a:extLst>
            <a:ext uri="{FF2B5EF4-FFF2-40B4-BE49-F238E27FC236}">
              <a16:creationId xmlns:a16="http://schemas.microsoft.com/office/drawing/2014/main" id="{291D2798-2A24-44B6-8C5B-4721438637DD}"/>
            </a:ext>
          </a:extLst>
        </xdr:cNvPr>
        <xdr:cNvSpPr/>
      </xdr:nvSpPr>
      <xdr:spPr>
        <a:xfrm rot="10800000">
          <a:off x="6865620" y="5036820"/>
          <a:ext cx="480060" cy="22098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hu-HU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0</xdr:col>
      <xdr:colOff>2087880</xdr:colOff>
      <xdr:row>39</xdr:row>
      <xdr:rowOff>111370</xdr:rowOff>
    </xdr:to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293D23AA-ABD4-342D-01B2-201F0D14486B}"/>
            </a:ext>
          </a:extLst>
        </xdr:cNvPr>
        <xdr:cNvSpPr txBox="1"/>
      </xdr:nvSpPr>
      <xdr:spPr>
        <a:xfrm>
          <a:off x="106680" y="60960"/>
          <a:ext cx="1981200" cy="911234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u-HU" sz="9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Kalkulátor használata</a:t>
          </a:r>
        </a:p>
        <a:p>
          <a:pPr algn="ctr"/>
          <a:r>
            <a:rPr lang="hu-HU" sz="9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Lépésről lépésre </a:t>
          </a:r>
        </a:p>
        <a:p>
          <a:pPr algn="ctr"/>
          <a:r>
            <a:rPr lang="hu-HU" sz="9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(sárga mezők)</a:t>
          </a:r>
        </a:p>
        <a:p>
          <a:endParaRPr lang="hu-HU" sz="9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hu-HU" sz="9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1. Célcsoportok és látogatási gyakoriság beállítása: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Első lépésként add meg a célcsoportokat, akiket el szeretnél érni (például „A”, „B”, „C” csoport). 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Ezután állítsd be, hogy milyen gyakran látogatnád meg az egyes csoportokat (például havonta kétszer, havonta egyszer vagy kéthavonta). 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Így a </a:t>
          </a:r>
          <a:r>
            <a:rPr lang="hu-HU" sz="9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’Látogatás terv célcsoport alapján (látogató havi)</a:t>
          </a:r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’ látogatás számot kapod meg.</a:t>
          </a:r>
        </a:p>
        <a:p>
          <a:endParaRPr lang="hu-HU" sz="9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hu-HU" sz="9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2. Munkanapok és látogatói kapacitás megadása: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Határozd meg, hogy egy látogató hány napot tud dolgozni évente (például 200 nap).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Határozd meg, hogy egy látogató egy nap hány látogatást végezzen, így megkapod az éves látogatói kapacitást (például 2000/év) (</a:t>
          </a:r>
          <a:r>
            <a:rPr lang="hu-HU" sz="9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Látogatásszám kapacitás/fő/év</a:t>
          </a:r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).</a:t>
          </a:r>
        </a:p>
        <a:p>
          <a:endParaRPr lang="hu-HU" sz="9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hu-HU" sz="9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3. Célcsoportméret és elérési arány megadása: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Írd be, hogy az adott célcsoportba, specialitásonként hány univerzum orvos tartozik, akiket megcéloznál.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Add meg a tervezett, éves látogatási gyakoriságot (például az „A” csoportot évente 12-szer akarod elérni, és így tovább „B”-re, „C”-re).</a:t>
          </a:r>
        </a:p>
        <a:p>
          <a:r>
            <a:rPr lang="hu-HU" sz="9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Add meg a tervezett lefedettségi elérési arányt: az univerzum hány százalékát szeretnéd elérni (például az „A” csoport 10%-át akarod elérni).</a:t>
          </a:r>
        </a:p>
        <a:p>
          <a:endParaRPr lang="hu-HU" sz="9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hu-HU" sz="9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Ezen lépések elvégzése után a kalkulátor automatikusan kiszámolja, hogy a különböző célcsoportok esetében külön-külön ill. összesen hány látogatói FTE (full time equivalent/ teljes munkaidős egyenértékű) munkatárssal kell számolnod.</a:t>
          </a:r>
        </a:p>
      </xdr:txBody>
    </xdr:sp>
    <xdr:clientData/>
  </xdr:twoCellAnchor>
  <xdr:twoCellAnchor>
    <xdr:from>
      <xdr:col>0</xdr:col>
      <xdr:colOff>1905000</xdr:colOff>
      <xdr:row>2</xdr:row>
      <xdr:rowOff>7620</xdr:rowOff>
    </xdr:from>
    <xdr:to>
      <xdr:col>1</xdr:col>
      <xdr:colOff>1318260</xdr:colOff>
      <xdr:row>4</xdr:row>
      <xdr:rowOff>68580</xdr:rowOff>
    </xdr:to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998F4D99-D6E4-92E7-9147-D4650E56D0FA}"/>
            </a:ext>
          </a:extLst>
        </xdr:cNvPr>
        <xdr:cNvSpPr txBox="1"/>
      </xdr:nvSpPr>
      <xdr:spPr>
        <a:xfrm>
          <a:off x="1905000" y="342900"/>
          <a:ext cx="1920240" cy="396240"/>
        </a:xfrm>
        <a:prstGeom prst="wedgeRectCallout">
          <a:avLst>
            <a:gd name="adj1" fmla="val -57778"/>
            <a:gd name="adj2" fmla="val -3312"/>
          </a:avLst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900" kern="1200">
              <a:latin typeface="Century Gothic" panose="020B0502020202020204" pitchFamily="34" charset="0"/>
            </a:rPr>
            <a:t>A sárga cellákat kell feltöltened adatokkal!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8BBA-514F-42F4-8AE8-C704C95FA6AF}">
  <dimension ref="A1:M44"/>
  <sheetViews>
    <sheetView showGridLines="0" tabSelected="1" zoomScale="130" zoomScaleNormal="130" workbookViewId="0">
      <selection activeCell="B37" sqref="B37"/>
    </sheetView>
  </sheetViews>
  <sheetFormatPr defaultColWidth="0" defaultRowHeight="13.2" zeroHeight="1" x14ac:dyDescent="0.3"/>
  <cols>
    <col min="1" max="1" width="32.8984375" style="1" customWidth="1"/>
    <col min="2" max="2" width="18.8984375" style="1" customWidth="1"/>
    <col min="3" max="3" width="9.5" style="1" customWidth="1"/>
    <col min="4" max="4" width="10.8984375" style="1" customWidth="1"/>
    <col min="5" max="5" width="13" style="1" customWidth="1"/>
    <col min="6" max="6" width="15.796875" style="1" customWidth="1"/>
    <col min="7" max="7" width="14" style="1" customWidth="1"/>
    <col min="8" max="8" width="12.69921875" style="1" customWidth="1"/>
    <col min="9" max="9" width="11.8984375" style="1" customWidth="1"/>
    <col min="10" max="10" width="14.09765625" style="1" customWidth="1"/>
    <col min="11" max="11" width="18.796875" style="1" customWidth="1"/>
    <col min="12" max="13" width="0" style="1" hidden="1"/>
    <col min="14" max="16384" width="18.796875" style="1" hidden="1"/>
  </cols>
  <sheetData>
    <row r="1" spans="1:10" x14ac:dyDescent="0.3"/>
    <row r="2" spans="1:10" x14ac:dyDescent="0.3"/>
    <row r="3" spans="1:10" x14ac:dyDescent="0.3"/>
    <row r="4" spans="1:10" x14ac:dyDescent="0.3"/>
    <row r="5" spans="1:10" ht="13.8" thickBot="1" x14ac:dyDescent="0.35"/>
    <row r="6" spans="1:10" ht="15.6" customHeight="1" x14ac:dyDescent="0.3">
      <c r="B6" s="2" t="s">
        <v>39</v>
      </c>
      <c r="C6" s="3">
        <v>2025</v>
      </c>
      <c r="D6" s="3"/>
      <c r="E6" s="4"/>
    </row>
    <row r="7" spans="1:10" x14ac:dyDescent="0.3">
      <c r="B7" s="5"/>
      <c r="C7" s="6" t="s">
        <v>1</v>
      </c>
      <c r="D7" s="6" t="s">
        <v>2</v>
      </c>
      <c r="E7" s="7" t="s">
        <v>3</v>
      </c>
      <c r="G7" s="8" t="s">
        <v>4</v>
      </c>
    </row>
    <row r="8" spans="1:10" x14ac:dyDescent="0.3">
      <c r="B8" s="9" t="s">
        <v>7</v>
      </c>
      <c r="C8" s="10">
        <v>15</v>
      </c>
      <c r="D8" s="10">
        <v>25</v>
      </c>
      <c r="E8" s="11"/>
      <c r="G8" s="8" t="s">
        <v>5</v>
      </c>
    </row>
    <row r="9" spans="1:10" x14ac:dyDescent="0.3">
      <c r="B9" s="9" t="s">
        <v>8</v>
      </c>
      <c r="C9" s="10">
        <v>10</v>
      </c>
      <c r="D9" s="10">
        <v>25</v>
      </c>
      <c r="E9" s="11">
        <v>0</v>
      </c>
      <c r="G9" s="8" t="s">
        <v>6</v>
      </c>
    </row>
    <row r="10" spans="1:10" x14ac:dyDescent="0.3">
      <c r="B10" s="9" t="s">
        <v>9</v>
      </c>
      <c r="C10" s="10">
        <v>10</v>
      </c>
      <c r="D10" s="10">
        <v>25</v>
      </c>
      <c r="E10" s="11">
        <v>0</v>
      </c>
      <c r="G10" s="8" t="s">
        <v>24</v>
      </c>
    </row>
    <row r="11" spans="1:10" x14ac:dyDescent="0.3">
      <c r="B11" s="9" t="s">
        <v>10</v>
      </c>
      <c r="C11" s="10">
        <v>15</v>
      </c>
      <c r="D11" s="10">
        <v>25</v>
      </c>
      <c r="E11" s="11"/>
      <c r="G11" s="8" t="s">
        <v>43</v>
      </c>
    </row>
    <row r="12" spans="1:10" ht="13.8" thickBot="1" x14ac:dyDescent="0.35">
      <c r="B12" s="12" t="s">
        <v>0</v>
      </c>
      <c r="C12" s="13">
        <f>SUM(C7:C11)</f>
        <v>50</v>
      </c>
      <c r="D12" s="13">
        <f>SUM(D7:D11)</f>
        <v>100</v>
      </c>
      <c r="E12" s="14">
        <f>SUM(E7:E11)</f>
        <v>0</v>
      </c>
    </row>
    <row r="13" spans="1:10" ht="13.8" thickBot="1" x14ac:dyDescent="0.35">
      <c r="B13" s="16"/>
      <c r="C13" s="16"/>
      <c r="D13" s="16"/>
      <c r="E13" s="16"/>
      <c r="G13" s="15" t="s">
        <v>32</v>
      </c>
    </row>
    <row r="14" spans="1:10" ht="13.8" thickBot="1" x14ac:dyDescent="0.35">
      <c r="A14" s="16"/>
      <c r="B14" s="16"/>
      <c r="C14" s="16"/>
      <c r="D14" s="16"/>
      <c r="E14" s="16"/>
      <c r="F14" s="16"/>
      <c r="G14" s="17">
        <f>(C12*2)+(D12*1)+(E12*0.5)</f>
        <v>200</v>
      </c>
    </row>
    <row r="15" spans="1:10" ht="13.8" thickBot="1" x14ac:dyDescent="0.35">
      <c r="B15" s="15" t="s">
        <v>11</v>
      </c>
      <c r="C15" s="15"/>
      <c r="D15" s="16"/>
      <c r="E15" s="16"/>
      <c r="F15" s="16"/>
    </row>
    <row r="16" spans="1:10" ht="39" customHeight="1" x14ac:dyDescent="0.3">
      <c r="A16" s="18"/>
      <c r="B16" s="19" t="s">
        <v>12</v>
      </c>
      <c r="C16" s="20" t="s">
        <v>18</v>
      </c>
      <c r="D16" s="21" t="s">
        <v>13</v>
      </c>
      <c r="E16" s="22" t="s">
        <v>14</v>
      </c>
      <c r="F16" s="22" t="s">
        <v>15</v>
      </c>
      <c r="G16" s="21" t="s">
        <v>16</v>
      </c>
      <c r="H16" s="21" t="s">
        <v>17</v>
      </c>
      <c r="I16" s="40" t="s">
        <v>31</v>
      </c>
      <c r="J16" s="41"/>
    </row>
    <row r="17" spans="1:13" ht="13.8" thickBot="1" x14ac:dyDescent="0.35">
      <c r="A17" s="23"/>
      <c r="B17" s="24">
        <v>365</v>
      </c>
      <c r="C17" s="25">
        <v>104</v>
      </c>
      <c r="D17" s="26">
        <v>15</v>
      </c>
      <c r="E17" s="27">
        <v>25</v>
      </c>
      <c r="F17" s="27">
        <v>5</v>
      </c>
      <c r="G17" s="27">
        <v>10</v>
      </c>
      <c r="H17" s="27">
        <v>6</v>
      </c>
      <c r="I17" s="47">
        <f>B17-C17-D17-E17-F17-G17-H17</f>
        <v>200</v>
      </c>
      <c r="J17" s="46"/>
    </row>
    <row r="18" spans="1:13" x14ac:dyDescent="0.3">
      <c r="A18" s="16"/>
      <c r="B18" s="16"/>
      <c r="C18" s="16"/>
      <c r="D18" s="16"/>
      <c r="E18" s="16"/>
      <c r="F18" s="16"/>
    </row>
    <row r="19" spans="1:13" ht="13.8" thickBot="1" x14ac:dyDescent="0.35">
      <c r="A19" s="16"/>
      <c r="B19" s="15" t="s">
        <v>19</v>
      </c>
      <c r="C19" s="15"/>
      <c r="D19" s="15" t="s">
        <v>23</v>
      </c>
      <c r="E19" s="15"/>
      <c r="G19" s="15"/>
      <c r="H19" s="15"/>
      <c r="I19" s="15"/>
      <c r="J19" s="15"/>
      <c r="K19" s="15"/>
    </row>
    <row r="20" spans="1:13" ht="13.8" thickBot="1" x14ac:dyDescent="0.35">
      <c r="A20" s="16"/>
      <c r="B20" s="28">
        <v>10</v>
      </c>
      <c r="C20" s="15"/>
      <c r="D20" s="17">
        <f>B20*I17</f>
        <v>2000</v>
      </c>
      <c r="E20" s="34"/>
      <c r="F20" s="34"/>
      <c r="G20" s="34"/>
      <c r="H20" s="34"/>
      <c r="I20" s="34"/>
      <c r="J20" s="34"/>
      <c r="K20" s="15"/>
    </row>
    <row r="21" spans="1:13" ht="38.4" thickBot="1" x14ac:dyDescent="0.35">
      <c r="A21" s="16"/>
      <c r="B21" s="16"/>
      <c r="C21" s="15"/>
      <c r="D21" s="15"/>
      <c r="E21" s="43" t="s">
        <v>40</v>
      </c>
      <c r="F21" s="44"/>
      <c r="G21" s="19" t="s">
        <v>20</v>
      </c>
      <c r="H21" s="31" t="s">
        <v>27</v>
      </c>
      <c r="I21" s="31" t="s">
        <v>33</v>
      </c>
      <c r="J21" s="31" t="s">
        <v>34</v>
      </c>
      <c r="K21" s="15"/>
    </row>
    <row r="22" spans="1:13" ht="13.8" thickBot="1" x14ac:dyDescent="0.35">
      <c r="A22" s="16"/>
      <c r="B22" s="16"/>
      <c r="C22" s="16"/>
      <c r="D22" s="16"/>
      <c r="E22" s="48">
        <v>12</v>
      </c>
      <c r="F22" s="35"/>
      <c r="G22" s="36" t="str">
        <f>B8</f>
        <v>Célcsoport 1**</v>
      </c>
      <c r="H22" s="37">
        <f>$E$25*C24</f>
        <v>400</v>
      </c>
      <c r="I22" s="37">
        <f>H22*$E$22</f>
        <v>4800</v>
      </c>
      <c r="J22" s="50">
        <f>ROUNDUP(I22/$D$20,0)</f>
        <v>3</v>
      </c>
      <c r="K22" s="16"/>
      <c r="L22" s="16"/>
      <c r="M22" s="16"/>
    </row>
    <row r="23" spans="1:13" ht="29.4" customHeight="1" x14ac:dyDescent="0.3">
      <c r="A23" s="16"/>
      <c r="B23" s="29" t="s">
        <v>30</v>
      </c>
      <c r="C23" s="30"/>
      <c r="D23" s="16"/>
      <c r="E23" s="35"/>
      <c r="F23" s="35"/>
      <c r="G23" s="36" t="str">
        <f>B9</f>
        <v>Célcsoport 2 **</v>
      </c>
      <c r="H23" s="37">
        <f>$E$25*C25</f>
        <v>80</v>
      </c>
      <c r="I23" s="37">
        <f>H23*$E$22</f>
        <v>960</v>
      </c>
      <c r="J23" s="50">
        <f t="shared" ref="J23:J25" si="0">ROUNDUP(I23/$D$20,0)</f>
        <v>1</v>
      </c>
      <c r="K23" s="16"/>
    </row>
    <row r="24" spans="1:13" ht="25.8" customHeight="1" thickBot="1" x14ac:dyDescent="0.35">
      <c r="A24" s="16"/>
      <c r="B24" s="32" t="str">
        <f>B8</f>
        <v>Célcsoport 1**</v>
      </c>
      <c r="C24" s="33">
        <v>4000</v>
      </c>
      <c r="D24" s="16"/>
      <c r="E24" s="43" t="s">
        <v>22</v>
      </c>
      <c r="F24" s="44"/>
      <c r="G24" s="36" t="str">
        <f>B10</f>
        <v>Célcsoport 3**</v>
      </c>
      <c r="H24" s="37">
        <f>$E$25*C26</f>
        <v>80</v>
      </c>
      <c r="I24" s="37">
        <f>H24*$E$22</f>
        <v>960</v>
      </c>
      <c r="J24" s="50">
        <f t="shared" si="0"/>
        <v>1</v>
      </c>
      <c r="K24" s="16"/>
    </row>
    <row r="25" spans="1:13" ht="13.8" thickBot="1" x14ac:dyDescent="0.35">
      <c r="A25" s="16"/>
      <c r="B25" s="32" t="str">
        <f t="shared" ref="B25:B27" si="1">B9</f>
        <v>Célcsoport 2 **</v>
      </c>
      <c r="C25" s="33">
        <v>800</v>
      </c>
      <c r="D25" s="16"/>
      <c r="E25" s="49">
        <v>0.1</v>
      </c>
      <c r="F25" s="35"/>
      <c r="G25" s="36" t="str">
        <f>B11</f>
        <v>Célcsoport 4**</v>
      </c>
      <c r="H25" s="37">
        <f>$E$25*C27</f>
        <v>100</v>
      </c>
      <c r="I25" s="37">
        <f>H25*$E$22</f>
        <v>1200</v>
      </c>
      <c r="J25" s="50">
        <f t="shared" si="0"/>
        <v>1</v>
      </c>
      <c r="K25" s="16"/>
    </row>
    <row r="26" spans="1:13" ht="27" customHeight="1" thickBot="1" x14ac:dyDescent="0.35">
      <c r="A26" s="16"/>
      <c r="B26" s="32" t="str">
        <f t="shared" si="1"/>
        <v>Célcsoport 3**</v>
      </c>
      <c r="C26" s="33">
        <v>800</v>
      </c>
      <c r="D26" s="16"/>
      <c r="E26" s="42" t="s">
        <v>21</v>
      </c>
      <c r="F26" s="45"/>
      <c r="G26" s="38" t="s">
        <v>0</v>
      </c>
      <c r="H26" s="39">
        <f>SUM(H22:H25)</f>
        <v>660</v>
      </c>
      <c r="I26" s="39">
        <f>SUM(I22:I25)</f>
        <v>7920</v>
      </c>
      <c r="J26" s="51" cm="1">
        <f t="array" ref="J26">SUM(ROUNDUP(J22:J25,0))</f>
        <v>6</v>
      </c>
      <c r="K26" s="16"/>
    </row>
    <row r="27" spans="1:13" ht="13.8" thickBot="1" x14ac:dyDescent="0.35">
      <c r="A27" s="16"/>
      <c r="B27" s="32" t="str">
        <f t="shared" si="1"/>
        <v>Célcsoport 4**</v>
      </c>
      <c r="C27" s="33">
        <v>1000</v>
      </c>
      <c r="D27" s="16"/>
      <c r="E27" s="35"/>
      <c r="F27" s="35"/>
      <c r="G27" s="34"/>
      <c r="H27" s="34"/>
      <c r="I27" s="34"/>
      <c r="J27" s="34"/>
      <c r="K27" s="16"/>
    </row>
    <row r="28" spans="1:13" ht="38.4" thickBot="1" x14ac:dyDescent="0.35">
      <c r="A28" s="16"/>
      <c r="B28" s="12" t="s">
        <v>0</v>
      </c>
      <c r="C28" s="14">
        <f>SUM(C24:C27)</f>
        <v>6600</v>
      </c>
      <c r="D28" s="16"/>
      <c r="E28" s="43" t="s">
        <v>41</v>
      </c>
      <c r="F28" s="44"/>
      <c r="G28" s="19" t="s">
        <v>20</v>
      </c>
      <c r="H28" s="31" t="s">
        <v>28</v>
      </c>
      <c r="I28" s="31" t="s">
        <v>35</v>
      </c>
      <c r="J28" s="31" t="s">
        <v>36</v>
      </c>
      <c r="K28" s="16"/>
    </row>
    <row r="29" spans="1:13" ht="13.8" thickBot="1" x14ac:dyDescent="0.35">
      <c r="A29" s="16"/>
      <c r="B29" s="16"/>
      <c r="C29" s="16"/>
      <c r="D29" s="16"/>
      <c r="E29" s="48">
        <v>6</v>
      </c>
      <c r="F29" s="35"/>
      <c r="G29" s="36" t="str">
        <f>B8</f>
        <v>Célcsoport 1**</v>
      </c>
      <c r="H29" s="37">
        <f>$E$32*C24</f>
        <v>400</v>
      </c>
      <c r="I29" s="37">
        <f>H29*$E$29</f>
        <v>2400</v>
      </c>
      <c r="J29" s="50">
        <f>ROUNDUP(I29/$D$20,0)</f>
        <v>2</v>
      </c>
      <c r="K29" s="16"/>
    </row>
    <row r="30" spans="1:13" x14ac:dyDescent="0.3">
      <c r="B30" s="16"/>
      <c r="C30" s="16"/>
      <c r="D30" s="16"/>
      <c r="E30" s="35"/>
      <c r="F30" s="35"/>
      <c r="G30" s="36" t="str">
        <f>B9</f>
        <v>Célcsoport 2 **</v>
      </c>
      <c r="H30" s="37">
        <f>$E$32*C25</f>
        <v>80</v>
      </c>
      <c r="I30" s="37">
        <f>H30*$E$29</f>
        <v>480</v>
      </c>
      <c r="J30" s="50">
        <f t="shared" ref="J30:J32" si="2">ROUNDUP(I30/$D$20,0)</f>
        <v>1</v>
      </c>
      <c r="K30" s="16"/>
      <c r="L30" s="16"/>
      <c r="M30" s="16"/>
    </row>
    <row r="31" spans="1:13" ht="25.8" customHeight="1" thickBot="1" x14ac:dyDescent="0.35">
      <c r="B31" s="16"/>
      <c r="C31" s="16"/>
      <c r="D31" s="16"/>
      <c r="E31" s="43" t="s">
        <v>25</v>
      </c>
      <c r="F31" s="44"/>
      <c r="G31" s="36" t="str">
        <f>B10</f>
        <v>Célcsoport 3**</v>
      </c>
      <c r="H31" s="37">
        <f>$E$32*C26</f>
        <v>80</v>
      </c>
      <c r="I31" s="37">
        <f>H31*$E$29</f>
        <v>480</v>
      </c>
      <c r="J31" s="50">
        <f t="shared" si="2"/>
        <v>1</v>
      </c>
      <c r="K31" s="16"/>
      <c r="L31" s="16"/>
      <c r="M31" s="16"/>
    </row>
    <row r="32" spans="1:13" ht="13.8" thickBot="1" x14ac:dyDescent="0.35">
      <c r="B32" s="16"/>
      <c r="C32" s="16"/>
      <c r="D32" s="16"/>
      <c r="E32" s="49">
        <v>0.1</v>
      </c>
      <c r="F32" s="35"/>
      <c r="G32" s="36" t="str">
        <f>B11</f>
        <v>Célcsoport 4**</v>
      </c>
      <c r="H32" s="37">
        <f>$E$32*C27</f>
        <v>100</v>
      </c>
      <c r="I32" s="37">
        <f>H32*$E$29</f>
        <v>600</v>
      </c>
      <c r="J32" s="50">
        <f t="shared" si="2"/>
        <v>1</v>
      </c>
      <c r="K32" s="16"/>
      <c r="L32" s="16"/>
      <c r="M32" s="16"/>
    </row>
    <row r="33" spans="2:13" ht="27" customHeight="1" thickBot="1" x14ac:dyDescent="0.35">
      <c r="B33" s="16"/>
      <c r="C33" s="16"/>
      <c r="D33" s="16"/>
      <c r="E33" s="42" t="s">
        <v>21</v>
      </c>
      <c r="F33" s="45"/>
      <c r="G33" s="38" t="s">
        <v>0</v>
      </c>
      <c r="H33" s="39">
        <f>SUM(H29:H32)</f>
        <v>660</v>
      </c>
      <c r="I33" s="39">
        <f>SUM(I29:I32)</f>
        <v>3960</v>
      </c>
      <c r="J33" s="52" cm="1">
        <f t="array" ref="J33">SUM(ROUNDUP(J29:J32,0))</f>
        <v>5</v>
      </c>
      <c r="K33" s="16"/>
      <c r="L33" s="16"/>
      <c r="M33" s="16"/>
    </row>
    <row r="34" spans="2:13" ht="13.8" thickBot="1" x14ac:dyDescent="0.35">
      <c r="B34" s="16"/>
      <c r="C34" s="16"/>
      <c r="D34" s="16"/>
      <c r="E34" s="35"/>
      <c r="F34" s="35"/>
      <c r="G34" s="34"/>
      <c r="H34" s="34"/>
      <c r="I34" s="34"/>
      <c r="J34" s="34"/>
      <c r="K34" s="16"/>
      <c r="L34" s="16"/>
      <c r="M34" s="16"/>
    </row>
    <row r="35" spans="2:13" ht="38.4" thickBot="1" x14ac:dyDescent="0.35">
      <c r="B35" s="16"/>
      <c r="C35" s="16"/>
      <c r="D35" s="16"/>
      <c r="E35" s="43" t="s">
        <v>42</v>
      </c>
      <c r="F35" s="44"/>
      <c r="G35" s="19" t="s">
        <v>20</v>
      </c>
      <c r="H35" s="31" t="s">
        <v>29</v>
      </c>
      <c r="I35" s="31" t="s">
        <v>37</v>
      </c>
      <c r="J35" s="31" t="s">
        <v>38</v>
      </c>
      <c r="K35" s="16"/>
      <c r="L35" s="16"/>
      <c r="M35" s="16"/>
    </row>
    <row r="36" spans="2:13" ht="13.8" thickBot="1" x14ac:dyDescent="0.35">
      <c r="B36" s="16"/>
      <c r="C36" s="16"/>
      <c r="D36" s="16"/>
      <c r="E36" s="48">
        <v>3</v>
      </c>
      <c r="F36" s="35"/>
      <c r="G36" s="36" t="str">
        <f>B8</f>
        <v>Célcsoport 1**</v>
      </c>
      <c r="H36" s="37">
        <f>$E$39*C24</f>
        <v>200</v>
      </c>
      <c r="I36" s="37">
        <f>H36*$E$29</f>
        <v>1200</v>
      </c>
      <c r="J36" s="50">
        <f>ROUNDUP(I36/$D$20,0)</f>
        <v>1</v>
      </c>
      <c r="K36" s="16"/>
      <c r="L36" s="16"/>
      <c r="M36" s="16"/>
    </row>
    <row r="37" spans="2:13" x14ac:dyDescent="0.3">
      <c r="B37" s="16"/>
      <c r="C37" s="16"/>
      <c r="D37" s="16"/>
      <c r="E37" s="35"/>
      <c r="F37" s="35"/>
      <c r="G37" s="36" t="str">
        <f>B9</f>
        <v>Célcsoport 2 **</v>
      </c>
      <c r="H37" s="37">
        <f>$E$39*C25</f>
        <v>40</v>
      </c>
      <c r="I37" s="37">
        <f>H37*$E$29</f>
        <v>240</v>
      </c>
      <c r="J37" s="50">
        <f t="shared" ref="J37:J39" si="3">ROUNDUP(I37/$D$20,0)</f>
        <v>1</v>
      </c>
      <c r="K37" s="16"/>
      <c r="L37" s="16"/>
      <c r="M37" s="16"/>
    </row>
    <row r="38" spans="2:13" ht="25.8" customHeight="1" thickBot="1" x14ac:dyDescent="0.35">
      <c r="B38" s="16"/>
      <c r="C38" s="16"/>
      <c r="D38" s="16"/>
      <c r="E38" s="43" t="s">
        <v>26</v>
      </c>
      <c r="F38" s="44"/>
      <c r="G38" s="36" t="str">
        <f>B10</f>
        <v>Célcsoport 3**</v>
      </c>
      <c r="H38" s="37">
        <f>$E$39*C26</f>
        <v>40</v>
      </c>
      <c r="I38" s="37">
        <f>H38*$E$29</f>
        <v>240</v>
      </c>
      <c r="J38" s="50">
        <f t="shared" si="3"/>
        <v>1</v>
      </c>
      <c r="K38" s="16"/>
      <c r="L38" s="16"/>
      <c r="M38" s="16"/>
    </row>
    <row r="39" spans="2:13" ht="13.8" thickBot="1" x14ac:dyDescent="0.35">
      <c r="B39" s="16"/>
      <c r="C39" s="16"/>
      <c r="D39" s="16"/>
      <c r="E39" s="49">
        <v>0.05</v>
      </c>
      <c r="F39" s="35"/>
      <c r="G39" s="36" t="str">
        <f>B11</f>
        <v>Célcsoport 4**</v>
      </c>
      <c r="H39" s="37">
        <f>$E$39*C27</f>
        <v>50</v>
      </c>
      <c r="I39" s="37">
        <f>H39*$E$29</f>
        <v>300</v>
      </c>
      <c r="J39" s="50">
        <f t="shared" si="3"/>
        <v>1</v>
      </c>
      <c r="K39" s="16"/>
      <c r="L39" s="16"/>
      <c r="M39" s="16"/>
    </row>
    <row r="40" spans="2:13" ht="27" customHeight="1" thickBot="1" x14ac:dyDescent="0.35">
      <c r="B40" s="16"/>
      <c r="C40" s="16"/>
      <c r="D40" s="16"/>
      <c r="E40" s="42" t="s">
        <v>21</v>
      </c>
      <c r="F40" s="45"/>
      <c r="G40" s="38" t="s">
        <v>0</v>
      </c>
      <c r="H40" s="39">
        <f>SUM(H36:H39)</f>
        <v>330</v>
      </c>
      <c r="I40" s="39">
        <f>SUM(I36:I39)</f>
        <v>1980</v>
      </c>
      <c r="J40" s="52" cm="1">
        <f t="array" ref="J40">SUM(ROUNDUP(J36:J39,0))</f>
        <v>4</v>
      </c>
      <c r="K40" s="16"/>
      <c r="L40" s="16"/>
      <c r="M40" s="16"/>
    </row>
    <row r="41" spans="2:13" x14ac:dyDescent="0.3">
      <c r="B41" s="16"/>
      <c r="C41" s="16"/>
      <c r="D41" s="16"/>
      <c r="K41" s="16"/>
      <c r="L41" s="16"/>
      <c r="M41" s="16"/>
    </row>
    <row r="42" spans="2:13" x14ac:dyDescent="0.3">
      <c r="B42" s="16"/>
      <c r="C42" s="16"/>
      <c r="D42" s="16"/>
      <c r="K42" s="16"/>
      <c r="L42" s="16"/>
      <c r="M42" s="16"/>
    </row>
    <row r="43" spans="2:13" hidden="1" x14ac:dyDescent="0.3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2:13" hidden="1" x14ac:dyDescent="0.3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</sheetData>
  <sheetProtection selectLockedCells="1" selectUnlockedCells="1"/>
  <protectedRanges>
    <protectedRange algorithmName="SHA-512" hashValue="l+BWG4Fp7PDHTh/uPQU6FcLRfwPEPzl/JWJ3uscR/pfKSZv4wDFqF4ZDzRS1upGi+Ordmps37dU7hmyArjkJbA==" saltValue="LurqoEJgDLnZhT8QmqAeuQ==" spinCount="100000" sqref="C6:E10 C5:F5 C15:F18 B5:B10 E20:J20 E27:J27 G5:J6 I16:I17 L5:R18 K5:K15 H18:K18 H12:H17 I12:J15 E21:E22 B11:E12 B13:B21 F14 C13:E14 G19:J19 G28:J33 G35:J40 E34:J34 E28:E29 K23:K29 E35:E36 E43:J44 K30:M44 B1:R4 G21:J26 C19:D21 E19 B22:D44 K19:R22 G7:I11 G13:G18" name="Tartomány1"/>
  </protectedRanges>
  <mergeCells count="14">
    <mergeCell ref="E35:F35"/>
    <mergeCell ref="E38:F38"/>
    <mergeCell ref="E40:F40"/>
    <mergeCell ref="I16:J16"/>
    <mergeCell ref="I17:J17"/>
    <mergeCell ref="E24:F24"/>
    <mergeCell ref="E26:F26"/>
    <mergeCell ref="E28:F28"/>
    <mergeCell ref="E31:F31"/>
    <mergeCell ref="E33:F33"/>
    <mergeCell ref="C6:E6"/>
    <mergeCell ref="B6:B7"/>
    <mergeCell ref="B23:C23"/>
    <mergeCell ref="E21:F21"/>
  </mergeCells>
  <phoneticPr fontId="6" type="noConversion"/>
  <pageMargins left="0.75" right="0.75" top="1" bottom="1" header="0.5" footer="0.5"/>
  <pageSetup orientation="portrait" horizontalDpi="4294967292" verticalDpi="4294967292" r:id="rId1"/>
  <ignoredErrors>
    <ignoredError sqref="C28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DB23A919F7B6744A8808123A19719B6" ma:contentTypeVersion="6" ma:contentTypeDescription="Új dokumentum létrehozása." ma:contentTypeScope="" ma:versionID="46650b1faa1af83831e5d624536858d2">
  <xsd:schema xmlns:xsd="http://www.w3.org/2001/XMLSchema" xmlns:xs="http://www.w3.org/2001/XMLSchema" xmlns:p="http://schemas.microsoft.com/office/2006/metadata/properties" xmlns:ns2="78f74437-fd82-4dbe-ad77-c0bf7dab2abf" xmlns:ns3="91ef1586-a0c4-4ba3-b4e6-dad4493f70f4" targetNamespace="http://schemas.microsoft.com/office/2006/metadata/properties" ma:root="true" ma:fieldsID="2a3070a3dfe25f36175caf9547471bb6" ns2:_="" ns3:_="">
    <xsd:import namespace="78f74437-fd82-4dbe-ad77-c0bf7dab2abf"/>
    <xsd:import namespace="91ef1586-a0c4-4ba3-b4e6-dad4493f7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74437-fd82-4dbe-ad77-c0bf7dab2a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f1586-a0c4-4ba3-b4e6-dad4493f7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AD4A98-742A-4A6E-B5CD-57E34C18B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f74437-fd82-4dbe-ad77-c0bf7dab2abf"/>
    <ds:schemaRef ds:uri="91ef1586-a0c4-4ba3-b4e6-dad4493f7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75CE34-6357-4D94-B0E6-89375B6D1B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A11137-80E7-4B63-B1D4-004ABC96A000}">
  <ds:schemaRefs>
    <ds:schemaRef ds:uri="78f74437-fd82-4dbe-ad77-c0bf7dab2abf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91ef1586-a0c4-4ba3-b4e6-dad4493f70f4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Kalkulátor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Newsum</dc:creator>
  <cp:lastModifiedBy>Komka Ida</cp:lastModifiedBy>
  <dcterms:created xsi:type="dcterms:W3CDTF">2015-11-24T18:15:20Z</dcterms:created>
  <dcterms:modified xsi:type="dcterms:W3CDTF">2024-11-14T13:46:38Z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0x0101009DB23A919F7B6744A8808123A19719B6</vt:lpwstr>
  </property>
</Properties>
</file>